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https://shlomi808-my.sharepoint.com/personal/shlomi_shlomocm_co_il/Documents/שולחן העבודה/יועץ מוזיאונים/"/>
    </mc:Choice>
  </mc:AlternateContent>
  <xr:revisionPtr revIDLastSave="234" documentId="8_{4A2FC37F-4A4F-4B8C-83EE-0EC00317A975}" xr6:coauthVersionLast="47" xr6:coauthVersionMax="47" xr10:uidLastSave="{0C40606A-F227-4BA3-9898-0B70E9F41296}"/>
  <bookViews>
    <workbookView xWindow="-109" yWindow="-109" windowWidth="21164" windowHeight="11291" activeTab="1" xr2:uid="{00000000-000D-0000-FFFF-FFFF00000000}"/>
  </bookViews>
  <sheets>
    <sheet name="תנאי סף" sheetId="1" r:id="rId1"/>
    <sheet name="איכות" sheetId="4" r:id="rId2"/>
    <sheet name="מחיר וסיכום" sheetId="5" r:id="rId3"/>
  </sheets>
  <definedNames>
    <definedName name="_Ref179538436" localSheetId="0">'תנאי סף'!#REF!</definedName>
    <definedName name="_Ref296892477" localSheetId="0">'תנאי סף'!#REF!</definedName>
    <definedName name="_Ref297537502" localSheetId="0">'תנאי סף'!#REF!</definedName>
    <definedName name="_Ref299614156" localSheetId="0">'תנאי סף'!#REF!</definedName>
    <definedName name="_Ref370930661" localSheetId="0">'תנאי סף'!$C$9</definedName>
    <definedName name="_Ref373241086" localSheetId="0">'תנאי סף'!#REF!</definedName>
    <definedName name="_Ref381015046" localSheetId="0">'תנאי סף'!#REF!</definedName>
    <definedName name="_Ref397199965" localSheetId="0">'תנאי סף'!$C$10</definedName>
    <definedName name="_Ref399016160" localSheetId="0">'תנאי סף'!#REF!</definedName>
    <definedName name="_Ref404259197" localSheetId="0">'תנאי סף'!#REF!</definedName>
    <definedName name="_Ref445211817" localSheetId="0">'תנאי סף'!#REF!</definedName>
    <definedName name="_xlnm.Print_Area" localSheetId="0">'תנאי סף'!$A$1:$F$18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E14" i="5"/>
  <c r="D14" i="5"/>
  <c r="E4" i="5"/>
  <c r="F4" i="5"/>
  <c r="D4" i="5"/>
  <c r="B16" i="5"/>
  <c r="F6" i="5"/>
  <c r="F15" i="5" s="1"/>
  <c r="E6" i="5"/>
  <c r="E15" i="5" s="1"/>
  <c r="D6" i="5"/>
  <c r="D15" i="5" s="1"/>
  <c r="F13" i="5"/>
  <c r="E13" i="5"/>
  <c r="D13" i="5"/>
  <c r="D16" i="5" l="1"/>
  <c r="E16" i="5"/>
  <c r="F16" i="5"/>
  <c r="D17" i="5" l="1"/>
  <c r="E17" i="5"/>
  <c r="F17" i="5"/>
  <c r="G17" i="4" l="1"/>
  <c r="I17" i="4"/>
  <c r="J16" i="4"/>
  <c r="J15" i="4"/>
  <c r="J14" i="4"/>
  <c r="J13" i="4"/>
  <c r="I12" i="4"/>
  <c r="H16" i="4"/>
  <c r="H15" i="4"/>
  <c r="H14" i="4"/>
  <c r="H13" i="4"/>
  <c r="G12" i="4" s="1"/>
  <c r="F14" i="4"/>
  <c r="F15" i="4"/>
  <c r="F16" i="4"/>
  <c r="F13" i="4"/>
  <c r="J11" i="4"/>
  <c r="H11" i="4"/>
  <c r="F11" i="4"/>
  <c r="J10" i="4"/>
  <c r="J9" i="4"/>
  <c r="J8" i="4"/>
  <c r="H10" i="4"/>
  <c r="H9" i="4"/>
  <c r="H8" i="4"/>
  <c r="F10" i="4"/>
  <c r="F9" i="4"/>
  <c r="F8" i="4"/>
  <c r="J6" i="4"/>
  <c r="H6" i="4"/>
  <c r="F6" i="4"/>
  <c r="E12" i="4" l="1"/>
  <c r="I7" i="4"/>
  <c r="G7" i="4"/>
  <c r="E7" i="4"/>
  <c r="E17" i="4" l="1"/>
  <c r="G18" i="4"/>
  <c r="I18" i="4"/>
  <c r="E3" i="4" l="1"/>
  <c r="I3" i="4"/>
  <c r="G3" i="4"/>
  <c r="D17" i="4" l="1"/>
  <c r="E18" i="4" l="1"/>
</calcChain>
</file>

<file path=xl/sharedStrings.xml><?xml version="1.0" encoding="utf-8"?>
<sst xmlns="http://schemas.openxmlformats.org/spreadsheetml/2006/main" count="66" uniqueCount="61">
  <si>
    <t>שם המציע:</t>
  </si>
  <si>
    <t>שם איש הקשר:</t>
  </si>
  <si>
    <t>טלפון:</t>
  </si>
  <si>
    <t>מס' סעיף</t>
  </si>
  <si>
    <t>תנאי סף מנהליים</t>
  </si>
  <si>
    <t>ניקוד</t>
  </si>
  <si>
    <t>ציון איכות</t>
  </si>
  <si>
    <t>ציון מחיר</t>
  </si>
  <si>
    <t>סה"כ ציון</t>
  </si>
  <si>
    <t>מס' הצעה:</t>
  </si>
  <si>
    <t>כתובת דוא"ל:</t>
  </si>
  <si>
    <t>ח.פ./ת"ז:</t>
  </si>
  <si>
    <t>קריטריון</t>
  </si>
  <si>
    <t>משקל בציון האיכות</t>
  </si>
  <si>
    <t>סה"כ ציון איכות</t>
  </si>
  <si>
    <t>מעבר סף איכות</t>
  </si>
  <si>
    <t>ציון מחיר מנורמל</t>
  </si>
  <si>
    <t>שקלול ציונים סופיים</t>
  </si>
  <si>
    <t>משקל</t>
  </si>
  <si>
    <t>רכיב</t>
  </si>
  <si>
    <t>דירוג המציעים</t>
  </si>
  <si>
    <t>נתון גלם / פירוט</t>
  </si>
  <si>
    <t>5.1.1</t>
  </si>
  <si>
    <t>5.1.2</t>
  </si>
  <si>
    <t>5.1.3</t>
  </si>
  <si>
    <t>5.2.1</t>
  </si>
  <si>
    <t>5.2.2</t>
  </si>
  <si>
    <t>9.6.1</t>
  </si>
  <si>
    <t>9.6.2</t>
  </si>
  <si>
    <t>9.6.3</t>
  </si>
  <si>
    <t>9.6.3.1</t>
  </si>
  <si>
    <t>9.6.3.2</t>
  </si>
  <si>
    <t>9.6.4</t>
  </si>
  <si>
    <t>9.6.5</t>
  </si>
  <si>
    <t>ראיון</t>
  </si>
  <si>
    <t>מפ"ל מכרז יועץ מוזיאונים</t>
  </si>
  <si>
    <t>המציע הוא גוף משפטי מאוגד הרשום ברשם רשמי בישראל ו/או עוסק מורשה ו/או עוסק פטור.</t>
  </si>
  <si>
    <t>המציע עומד בדרישות תקנה 6(א) לתקנות חובת המכרזים, התשנ"ג-1993.</t>
  </si>
  <si>
    <t>המציע מחזיק בכל האישורים והתצהירים הנדרשים לפי חוק עסקאות גופים ציבוריים, התשל"ו-1976, כשהם תקפים.</t>
  </si>
  <si>
    <t>אין מניעה, לפי כל דין או הסכם שהמציע צד לו, להשתתפותו במכרז.</t>
  </si>
  <si>
    <t>אין, לפי שיקול דעתו הבלעדי והמוחלט של המשרד, אפשרות כלשהי לניגוד עניינים, ישיר או עקיף, בין ענייני המציע ו/או בעלי השליטה בו ו/או נושאי המשרה שלו ו/או הפועלים מטעמו, לבין ענייני המשרד ו/או מתן השירותים.</t>
  </si>
  <si>
    <t>5.1.4</t>
  </si>
  <si>
    <t>5.1.5</t>
  </si>
  <si>
    <t>תנאי סף מקצועיים ליועץ</t>
  </si>
  <si>
    <t>5.2</t>
  </si>
  <si>
    <t>ליועץ תואר אקדמי בתחום מוזיאלי או תעודה בתחום המוזיאולוגיה – הכל בהתאם לאמור בסעיף ‎2.3 למכרז.</t>
  </si>
  <si>
    <t>בשבע השנים האחרונות (2018 ועד 2024 ועד בכלל), היועץ המוצע הוא בעל ניסיון של שלוש שנים לפחות בעבודה מקצועית בתחום המוזיאונים או במתן שירותי ניהול/ייעוץ מקצועי לגופים ציבוריים או רשויות מקומיות בהיבטי מוזיאולוגיה.
"שנת ניסיון" לעניין סעיף זה: שנה שבה היקף המשרה / השירותים שניתנו לא פחת מ-720 שעות.</t>
  </si>
  <si>
    <r>
      <t xml:space="preserve">השכלת היועץ
</t>
    </r>
    <r>
      <rPr>
        <sz val="12"/>
        <rFont val="Arial"/>
        <family val="2"/>
      </rPr>
      <t>•	עבור תואר אקדמי שני בתחום כלשהו – יינתנו 5 נק'.
•	עבור תואר אקדמי שני בתחום המוזיאולוגיה – יינתנו 10 נק'.</t>
    </r>
  </si>
  <si>
    <t>ניסיון היועץ בפרויקטים בתחום המוזיאונים</t>
  </si>
  <si>
    <t>9.6.3.3</t>
  </si>
  <si>
    <t>ניסיון בייעוץ וליווי של מוזיאונים בשלב ההקמה</t>
  </si>
  <si>
    <t>ניסיון בפרויקטים מוזיאולוגיים בתחומי דעת שונים</t>
  </si>
  <si>
    <t>ניסיון בבדיקת פרוגרמות מוזיאליות</t>
  </si>
  <si>
    <r>
      <t xml:space="preserve">ניסיון היועץ מעבר לנדרש בתנאי הסף
</t>
    </r>
    <r>
      <rPr>
        <sz val="12"/>
        <rFont val="Arial"/>
        <family val="2"/>
      </rPr>
      <t>"שנת ניסיון" לעניין זה: שנה שבה היקף המשרה / השירותים שניתנו לא פחת מ-</t>
    </r>
    <r>
      <rPr>
        <b/>
        <sz val="12"/>
        <rFont val="Arial"/>
        <family val="2"/>
      </rPr>
      <t>720</t>
    </r>
    <r>
      <rPr>
        <sz val="12"/>
        <rFont val="Arial"/>
        <family val="2"/>
      </rPr>
      <t xml:space="preserve"> שעות.</t>
    </r>
  </si>
  <si>
    <r>
      <t xml:space="preserve">ניסיון היועץ בייעוץ/הדרכה/הוראה בתחומי התרבות והאמנות
</t>
    </r>
    <r>
      <rPr>
        <sz val="12"/>
        <rFont val="Arial"/>
        <family val="2"/>
      </rPr>
      <t>"שנת ניסיון" לעניין זה: שנה שבה היקף המשרה / השירותים שניתנו לא פחת מ-</t>
    </r>
    <r>
      <rPr>
        <b/>
        <sz val="12"/>
        <rFont val="Arial"/>
        <family val="2"/>
      </rPr>
      <t>360</t>
    </r>
    <r>
      <rPr>
        <sz val="12"/>
        <rFont val="Arial"/>
        <family val="2"/>
      </rPr>
      <t xml:space="preserve"> שעות.</t>
    </r>
  </si>
  <si>
    <t>הבנה של השירותים הנדרשים במכרז זה, ובפרט במפרט השירותים</t>
  </si>
  <si>
    <t>התרשמות מהידע המקצועי בתחום המוזיאונים בישראל</t>
  </si>
  <si>
    <t>בקיאות בחוק המוזיאונים ובקריטריונים של מינהל התרבות לתמיכה במוזיאונים</t>
  </si>
  <si>
    <t>התרשמות כללית – כושר ביטוי, זמינות, יחסי אנוש וכיו"ב</t>
  </si>
  <si>
    <t>מחיר</t>
  </si>
  <si>
    <t>הצעת המחיר - אחוז הנחה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</si>
</sst>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sz val="11"/>
      <color theme="1"/>
      <name val="David"/>
      <family val="2"/>
    </font>
    <font>
      <sz val="12"/>
      <color rgb="FFFF0000"/>
      <name val="David"/>
      <family val="2"/>
    </font>
    <font>
      <sz val="8"/>
      <name val="Arial"/>
      <family val="2"/>
      <charset val="177"/>
      <scheme val="minor"/>
    </font>
    <font>
      <b/>
      <sz val="15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b/>
      <sz val="13"/>
      <color theme="0"/>
      <name val="Arial"/>
      <family val="2"/>
      <charset val="177"/>
    </font>
    <font>
      <b/>
      <sz val="12"/>
      <name val="Arial"/>
      <family val="2"/>
      <charset val="177"/>
    </font>
    <font>
      <b/>
      <sz val="12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sz val="12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E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4" fillId="0" borderId="0" xfId="0" applyFont="1" applyProtection="1"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hidden="1"/>
    </xf>
    <xf numFmtId="0" fontId="4" fillId="0" borderId="0" xfId="0" applyFont="1" applyAlignment="1">
      <alignment wrapText="1"/>
    </xf>
    <xf numFmtId="0" fontId="3" fillId="0" borderId="0" xfId="0" applyFont="1"/>
    <xf numFmtId="0" fontId="4" fillId="5" borderId="10" xfId="0" applyFont="1" applyFill="1" applyBorder="1" applyAlignment="1" applyProtection="1">
      <alignment horizontal="right" vertical="center" wrapText="1" readingOrder="2"/>
      <protection hidden="1"/>
    </xf>
    <xf numFmtId="0" fontId="4" fillId="0" borderId="0" xfId="0" applyFont="1" applyAlignment="1">
      <alignment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4" fillId="5" borderId="17" xfId="0" applyFont="1" applyFill="1" applyBorder="1" applyAlignment="1" applyProtection="1">
      <alignment horizontal="right" vertical="center" wrapText="1" readingOrder="2"/>
      <protection hidden="1"/>
    </xf>
    <xf numFmtId="49" fontId="3" fillId="2" borderId="14" xfId="0" applyNumberFormat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 readingOrder="2"/>
      <protection hidden="1"/>
    </xf>
    <xf numFmtId="0" fontId="3" fillId="13" borderId="11" xfId="0" applyFont="1" applyFill="1" applyBorder="1" applyAlignment="1" applyProtection="1">
      <alignment horizontal="center" vertical="center" wrapText="1"/>
      <protection hidden="1"/>
    </xf>
    <xf numFmtId="0" fontId="3" fillId="13" borderId="11" xfId="0" applyFont="1" applyFill="1" applyBorder="1" applyAlignment="1" applyProtection="1">
      <alignment horizontal="center" vertical="center" wrapText="1" readingOrder="2"/>
      <protection hidden="1"/>
    </xf>
    <xf numFmtId="0" fontId="3" fillId="13" borderId="11" xfId="0" applyFont="1" applyFill="1" applyBorder="1" applyAlignment="1" applyProtection="1">
      <alignment horizontal="center" vertical="center" wrapText="1"/>
      <protection locked="0"/>
    </xf>
    <xf numFmtId="49" fontId="3" fillId="13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13" borderId="13" xfId="0" applyFont="1" applyFill="1" applyBorder="1" applyAlignment="1" applyProtection="1">
      <alignment horizontal="center" vertical="center" wrapText="1"/>
      <protection hidden="1"/>
    </xf>
    <xf numFmtId="0" fontId="1" fillId="13" borderId="13" xfId="1" applyFill="1" applyBorder="1" applyAlignment="1" applyProtection="1">
      <alignment horizontal="center" vertical="center" wrapText="1"/>
      <protection locked="0"/>
    </xf>
    <xf numFmtId="0" fontId="3" fillId="13" borderId="14" xfId="0" applyFont="1" applyFill="1" applyBorder="1" applyAlignment="1" applyProtection="1">
      <alignment horizontal="center" vertical="center" wrapText="1"/>
      <protection hidden="1"/>
    </xf>
    <xf numFmtId="0" fontId="3" fillId="13" borderId="15" xfId="0" applyFont="1" applyFill="1" applyBorder="1" applyAlignment="1" applyProtection="1">
      <alignment horizontal="center" vertical="center" readingOrder="2"/>
      <protection hidden="1"/>
    </xf>
    <xf numFmtId="0" fontId="3" fillId="2" borderId="14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9" fontId="14" fillId="8" borderId="5" xfId="2" applyFont="1" applyFill="1" applyBorder="1" applyAlignment="1" applyProtection="1">
      <alignment horizontal="center" vertical="center" wrapText="1" readingOrder="2"/>
      <protection hidden="1"/>
    </xf>
    <xf numFmtId="0" fontId="15" fillId="9" borderId="7" xfId="0" applyFont="1" applyFill="1" applyBorder="1" applyAlignment="1" applyProtection="1">
      <alignment horizontal="center" vertical="center" wrapText="1" readingOrder="2"/>
      <protection hidden="1"/>
    </xf>
    <xf numFmtId="0" fontId="11" fillId="6" borderId="28" xfId="0" applyFont="1" applyFill="1" applyBorder="1" applyAlignment="1" applyProtection="1">
      <alignment horizontal="center" vertical="center" wrapText="1" readingOrder="2"/>
      <protection hidden="1"/>
    </xf>
    <xf numFmtId="0" fontId="11" fillId="6" borderId="32" xfId="0" applyFont="1" applyFill="1" applyBorder="1" applyAlignment="1" applyProtection="1">
      <alignment horizontal="center" vertical="center" wrapText="1" readingOrder="2"/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9" fillId="0" borderId="0" xfId="0" applyFont="1"/>
    <xf numFmtId="49" fontId="4" fillId="5" borderId="11" xfId="0" applyNumberFormat="1" applyFont="1" applyFill="1" applyBorder="1" applyAlignment="1" applyProtection="1">
      <alignment horizontal="center" vertical="center" readingOrder="2"/>
      <protection hidden="1"/>
    </xf>
    <xf numFmtId="49" fontId="4" fillId="5" borderId="13" xfId="0" applyNumberFormat="1" applyFont="1" applyFill="1" applyBorder="1" applyAlignment="1" applyProtection="1">
      <alignment horizontal="center" vertical="center" readingOrder="2"/>
      <protection hidden="1"/>
    </xf>
    <xf numFmtId="1" fontId="23" fillId="7" borderId="25" xfId="2" applyNumberFormat="1" applyFont="1" applyFill="1" applyBorder="1" applyAlignment="1" applyProtection="1">
      <alignment horizontal="center" vertical="center" wrapText="1" readingOrder="1"/>
      <protection locked="0" hidden="1"/>
    </xf>
    <xf numFmtId="1" fontId="11" fillId="7" borderId="25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5" borderId="23" xfId="0" applyFont="1" applyFill="1" applyBorder="1" applyAlignment="1" applyProtection="1">
      <alignment horizontal="right" vertical="center" wrapText="1" readingOrder="2"/>
      <protection hidden="1"/>
    </xf>
    <xf numFmtId="49" fontId="4" fillId="5" borderId="6" xfId="0" applyNumberFormat="1" applyFont="1" applyFill="1" applyBorder="1" applyAlignment="1" applyProtection="1">
      <alignment horizontal="center" vertical="center" readingOrder="2"/>
      <protection hidden="1"/>
    </xf>
    <xf numFmtId="0" fontId="4" fillId="5" borderId="27" xfId="0" applyFont="1" applyFill="1" applyBorder="1" applyAlignment="1" applyProtection="1">
      <alignment horizontal="right" vertical="center" wrapText="1" readingOrder="2"/>
      <protection hidden="1"/>
    </xf>
    <xf numFmtId="0" fontId="10" fillId="16" borderId="3" xfId="0" applyFont="1" applyFill="1" applyBorder="1" applyAlignment="1" applyProtection="1">
      <alignment horizontal="center" vertical="center" wrapText="1" readingOrder="2"/>
      <protection hidden="1"/>
    </xf>
    <xf numFmtId="0" fontId="10" fillId="16" borderId="14" xfId="0" applyFont="1" applyFill="1" applyBorder="1" applyAlignment="1" applyProtection="1">
      <alignment horizontal="right" vertical="center" wrapText="1" readingOrder="2"/>
      <protection hidden="1"/>
    </xf>
    <xf numFmtId="9" fontId="12" fillId="16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0" fillId="16" borderId="3" xfId="0" applyFont="1" applyFill="1" applyBorder="1" applyAlignment="1" applyProtection="1">
      <alignment horizontal="right" vertical="center" wrapText="1" readingOrder="2"/>
      <protection hidden="1"/>
    </xf>
    <xf numFmtId="9" fontId="12" fillId="16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19" xfId="0" applyFont="1" applyFill="1" applyBorder="1" applyAlignment="1" applyProtection="1">
      <alignment horizontal="center" vertical="center" wrapText="1"/>
      <protection hidden="1"/>
    </xf>
    <xf numFmtId="0" fontId="17" fillId="6" borderId="27" xfId="0" applyFont="1" applyFill="1" applyBorder="1" applyAlignment="1" applyProtection="1">
      <alignment horizontal="center" vertical="center" wrapText="1" readingOrder="2"/>
      <protection hidden="1"/>
    </xf>
    <xf numFmtId="0" fontId="17" fillId="6" borderId="12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6" xfId="0" applyFont="1" applyFill="1" applyBorder="1" applyAlignment="1" applyProtection="1">
      <alignment horizontal="center" vertical="center" wrapText="1" readingOrder="2"/>
      <protection hidden="1"/>
    </xf>
    <xf numFmtId="0" fontId="10" fillId="6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0" xfId="0" applyFont="1" applyFill="1" applyAlignment="1" applyProtection="1">
      <alignment horizontal="center" vertical="center" wrapText="1" readingOrder="2"/>
      <protection hidden="1"/>
    </xf>
    <xf numFmtId="0" fontId="11" fillId="6" borderId="3" xfId="0" applyFont="1" applyFill="1" applyBorder="1" applyAlignment="1" applyProtection="1">
      <alignment horizontal="center" vertical="center" wrapText="1" readingOrder="2"/>
      <protection hidden="1"/>
    </xf>
    <xf numFmtId="0" fontId="11" fillId="6" borderId="6" xfId="0" applyFont="1" applyFill="1" applyBorder="1" applyAlignment="1" applyProtection="1">
      <alignment horizontal="center" vertical="center" wrapText="1" readingOrder="2"/>
      <protection hidden="1"/>
    </xf>
    <xf numFmtId="0" fontId="10" fillId="6" borderId="1" xfId="0" applyFont="1" applyFill="1" applyBorder="1" applyAlignment="1" applyProtection="1">
      <alignment horizontal="center" vertical="center" wrapText="1" readingOrder="2"/>
      <protection hidden="1"/>
    </xf>
    <xf numFmtId="0" fontId="10" fillId="6" borderId="20" xfId="0" applyFont="1" applyFill="1" applyBorder="1" applyAlignment="1" applyProtection="1">
      <alignment horizontal="center" vertical="center" wrapText="1" readingOrder="2"/>
      <protection hidden="1"/>
    </xf>
    <xf numFmtId="0" fontId="15" fillId="9" borderId="8" xfId="0" applyFont="1" applyFill="1" applyBorder="1" applyAlignment="1" applyProtection="1">
      <alignment horizontal="center" vertical="center" wrapText="1" readingOrder="2"/>
      <protection hidden="1"/>
    </xf>
    <xf numFmtId="0" fontId="15" fillId="9" borderId="34" xfId="0" applyFont="1" applyFill="1" applyBorder="1" applyAlignment="1" applyProtection="1">
      <alignment horizontal="center" vertical="center" wrapText="1" readingOrder="2"/>
      <protection hidden="1"/>
    </xf>
    <xf numFmtId="0" fontId="16" fillId="0" borderId="7" xfId="0" applyFont="1" applyBorder="1" applyAlignment="1" applyProtection="1">
      <alignment horizontal="center" vertical="center"/>
      <protection hidden="1"/>
    </xf>
    <xf numFmtId="14" fontId="10" fillId="16" borderId="3" xfId="0" applyNumberFormat="1" applyFont="1" applyFill="1" applyBorder="1" applyAlignment="1" applyProtection="1">
      <alignment horizontal="center" vertical="center" wrapText="1" readingOrder="2"/>
      <protection hidden="1"/>
    </xf>
    <xf numFmtId="14" fontId="10" fillId="16" borderId="6" xfId="0" applyNumberFormat="1" applyFont="1" applyFill="1" applyBorder="1" applyAlignment="1" applyProtection="1">
      <alignment horizontal="center" vertical="center" wrapText="1" readingOrder="2"/>
      <protection hidden="1"/>
    </xf>
    <xf numFmtId="14" fontId="10" fillId="16" borderId="5" xfId="0" applyNumberFormat="1" applyFont="1" applyFill="1" applyBorder="1" applyAlignment="1" applyProtection="1">
      <alignment horizontal="center" vertical="center" wrapText="1" readingOrder="2"/>
      <protection hidden="1"/>
    </xf>
    <xf numFmtId="1" fontId="11" fillId="16" borderId="2" xfId="0" applyNumberFormat="1" applyFont="1" applyFill="1" applyBorder="1" applyAlignment="1" applyProtection="1">
      <alignment horizontal="center" vertical="center" wrapText="1" readingOrder="2"/>
      <protection hidden="1"/>
    </xf>
    <xf numFmtId="1" fontId="11" fillId="16" borderId="15" xfId="0" applyNumberFormat="1" applyFont="1" applyFill="1" applyBorder="1" applyAlignment="1" applyProtection="1">
      <alignment horizontal="center" vertical="center" wrapText="1" readingOrder="2"/>
      <protection hidden="1"/>
    </xf>
    <xf numFmtId="0" fontId="14" fillId="8" borderId="4" xfId="0" applyFont="1" applyFill="1" applyBorder="1" applyAlignment="1" applyProtection="1">
      <alignment horizontal="center" vertical="center" wrapText="1" readingOrder="2"/>
      <protection hidden="1"/>
    </xf>
    <xf numFmtId="0" fontId="14" fillId="8" borderId="18" xfId="0" applyFont="1" applyFill="1" applyBorder="1" applyAlignment="1" applyProtection="1">
      <alignment horizontal="center" vertical="center" wrapText="1" readingOrder="2"/>
      <protection hidden="1"/>
    </xf>
    <xf numFmtId="2" fontId="14" fillId="8" borderId="4" xfId="0" applyNumberFormat="1" applyFont="1" applyFill="1" applyBorder="1" applyAlignment="1" applyProtection="1">
      <alignment horizontal="center" vertical="center" wrapText="1" readingOrder="2"/>
      <protection hidden="1"/>
    </xf>
    <xf numFmtId="2" fontId="14" fillId="8" borderId="21" xfId="0" applyNumberFormat="1" applyFont="1" applyFill="1" applyBorder="1" applyAlignment="1" applyProtection="1">
      <alignment horizontal="center" vertical="center" wrapText="1" readingOrder="2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8" fillId="13" borderId="3" xfId="0" applyFont="1" applyFill="1" applyBorder="1" applyAlignment="1" applyProtection="1">
      <alignment horizontal="center" vertical="center" wrapText="1" readingOrder="2"/>
      <protection hidden="1"/>
    </xf>
    <xf numFmtId="0" fontId="8" fillId="13" borderId="6" xfId="0" applyFont="1" applyFill="1" applyBorder="1" applyAlignment="1" applyProtection="1">
      <alignment horizontal="center" vertical="center" wrapText="1" readingOrder="2"/>
      <protection hidden="1"/>
    </xf>
    <xf numFmtId="0" fontId="8" fillId="13" borderId="9" xfId="0" applyFont="1" applyFill="1" applyBorder="1" applyAlignment="1" applyProtection="1">
      <alignment horizontal="center" vertical="center" wrapText="1" readingOrder="2"/>
      <protection hidden="1"/>
    </xf>
    <xf numFmtId="0" fontId="3" fillId="13" borderId="13" xfId="0" applyFont="1" applyFill="1" applyBorder="1" applyAlignment="1" applyProtection="1">
      <alignment horizontal="center" wrapText="1"/>
      <protection hidden="1"/>
    </xf>
    <xf numFmtId="49" fontId="4" fillId="5" borderId="9" xfId="0" applyNumberFormat="1" applyFont="1" applyFill="1" applyBorder="1" applyAlignment="1" applyProtection="1">
      <alignment horizontal="center" vertical="center" readingOrder="2"/>
      <protection hidden="1"/>
    </xf>
    <xf numFmtId="49" fontId="4" fillId="5" borderId="5" xfId="0" applyNumberFormat="1" applyFont="1" applyFill="1" applyBorder="1" applyAlignment="1" applyProtection="1">
      <alignment horizontal="center" vertical="center" readingOrder="2"/>
      <protection hidden="1"/>
    </xf>
    <xf numFmtId="0" fontId="4" fillId="5" borderId="4" xfId="0" applyFont="1" applyFill="1" applyBorder="1" applyAlignment="1" applyProtection="1">
      <alignment horizontal="right" vertical="center" wrapText="1" readingOrder="2"/>
      <protection hidden="1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 readingOrder="2"/>
      <protection locked="0"/>
    </xf>
    <xf numFmtId="0" fontId="4" fillId="3" borderId="13" xfId="0" applyFont="1" applyFill="1" applyBorder="1" applyAlignment="1" applyProtection="1">
      <alignment horizontal="center" vertical="center" wrapText="1" readingOrder="2"/>
      <protection locked="0"/>
    </xf>
    <xf numFmtId="0" fontId="5" fillId="3" borderId="37" xfId="0" applyFont="1" applyFill="1" applyBorder="1" applyAlignment="1" applyProtection="1">
      <alignment horizontal="center" vertical="center" wrapText="1" readingOrder="2"/>
      <protection locked="0"/>
    </xf>
    <xf numFmtId="0" fontId="5" fillId="3" borderId="38" xfId="0" applyFont="1" applyFill="1" applyBorder="1" applyAlignment="1" applyProtection="1">
      <alignment horizontal="center" vertical="center" wrapText="1" readingOrder="2"/>
      <protection locked="0"/>
    </xf>
    <xf numFmtId="0" fontId="10" fillId="6" borderId="0" xfId="0" applyFont="1" applyFill="1" applyBorder="1" applyAlignment="1" applyProtection="1">
      <alignment horizontal="center" vertical="center" wrapText="1" readingOrder="2"/>
      <protection hidden="1"/>
    </xf>
    <xf numFmtId="1" fontId="23" fillId="7" borderId="42" xfId="2" applyNumberFormat="1" applyFont="1" applyFill="1" applyBorder="1" applyAlignment="1" applyProtection="1">
      <alignment horizontal="center" vertical="center" wrapText="1" readingOrder="1"/>
      <protection locked="0" hidden="1"/>
    </xf>
    <xf numFmtId="1" fontId="23" fillId="7" borderId="43" xfId="2" applyNumberFormat="1" applyFont="1" applyFill="1" applyBorder="1" applyAlignment="1" applyProtection="1">
      <alignment horizontal="center" vertical="center" wrapText="1" readingOrder="1"/>
      <protection locked="0" hidden="1"/>
    </xf>
    <xf numFmtId="14" fontId="10" fillId="16" borderId="13" xfId="0" applyNumberFormat="1" applyFont="1" applyFill="1" applyBorder="1" applyAlignment="1" applyProtection="1">
      <alignment horizontal="center" vertical="center" wrapText="1" readingOrder="2"/>
      <protection hidden="1"/>
    </xf>
    <xf numFmtId="0" fontId="10" fillId="16" borderId="6" xfId="0" applyFont="1" applyFill="1" applyBorder="1" applyAlignment="1" applyProtection="1">
      <alignment horizontal="center" vertical="center" wrapText="1" readingOrder="2"/>
      <protection hidden="1"/>
    </xf>
    <xf numFmtId="0" fontId="10" fillId="16" borderId="6" xfId="0" applyFont="1" applyFill="1" applyBorder="1" applyAlignment="1" applyProtection="1">
      <alignment horizontal="right" vertical="center" wrapText="1" readingOrder="2"/>
      <protection hidden="1"/>
    </xf>
    <xf numFmtId="9" fontId="12" fillId="16" borderId="6" xfId="0" applyNumberFormat="1" applyFont="1" applyFill="1" applyBorder="1" applyAlignment="1" applyProtection="1">
      <alignment horizontal="center" vertical="center" wrapText="1" readingOrder="2"/>
      <protection hidden="1"/>
    </xf>
    <xf numFmtId="1" fontId="11" fillId="16" borderId="10" xfId="0" applyNumberFormat="1" applyFont="1" applyFill="1" applyBorder="1" applyAlignment="1" applyProtection="1">
      <alignment horizontal="center" vertical="center" wrapText="1" readingOrder="2"/>
      <protection hidden="1"/>
    </xf>
    <xf numFmtId="1" fontId="11" fillId="16" borderId="29" xfId="0" applyNumberFormat="1" applyFont="1" applyFill="1" applyBorder="1" applyAlignment="1" applyProtection="1">
      <alignment horizontal="center" vertical="center" wrapText="1" readingOrder="2"/>
      <protection hidden="1"/>
    </xf>
    <xf numFmtId="14" fontId="10" fillId="16" borderId="11" xfId="0" applyNumberFormat="1" applyFont="1" applyFill="1" applyBorder="1" applyAlignment="1" applyProtection="1">
      <alignment horizontal="center" vertical="center" wrapText="1" readingOrder="2"/>
      <protection hidden="1"/>
    </xf>
    <xf numFmtId="0" fontId="10" fillId="16" borderId="27" xfId="0" applyFont="1" applyFill="1" applyBorder="1" applyAlignment="1" applyProtection="1">
      <alignment horizontal="right" vertical="center" wrapText="1" readingOrder="2"/>
      <protection hidden="1"/>
    </xf>
    <xf numFmtId="9" fontId="12" fillId="16" borderId="27" xfId="0" applyNumberFormat="1" applyFont="1" applyFill="1" applyBorder="1" applyAlignment="1" applyProtection="1">
      <alignment horizontal="center" vertical="center" wrapText="1" readingOrder="2"/>
      <protection hidden="1"/>
    </xf>
    <xf numFmtId="1" fontId="13" fillId="7" borderId="25" xfId="2" applyNumberFormat="1" applyFont="1" applyFill="1" applyBorder="1" applyAlignment="1" applyProtection="1">
      <alignment vertical="center" wrapText="1" readingOrder="2"/>
      <protection locked="0" hidden="1"/>
    </xf>
    <xf numFmtId="1" fontId="13" fillId="7" borderId="36" xfId="2" applyNumberFormat="1" applyFont="1" applyFill="1" applyBorder="1" applyAlignment="1" applyProtection="1">
      <alignment vertical="center" wrapText="1" readingOrder="2"/>
      <protection locked="0" hidden="1"/>
    </xf>
    <xf numFmtId="0" fontId="10" fillId="16" borderId="38" xfId="0" applyFont="1" applyFill="1" applyBorder="1" applyAlignment="1" applyProtection="1">
      <alignment horizontal="right" vertical="center" wrapText="1" readingOrder="2"/>
      <protection hidden="1"/>
    </xf>
    <xf numFmtId="9" fontId="12" fillId="16" borderId="13" xfId="0" applyNumberFormat="1" applyFont="1" applyFill="1" applyBorder="1" applyAlignment="1" applyProtection="1">
      <alignment horizontal="center" vertical="center" wrapText="1" readingOrder="2"/>
      <protection hidden="1"/>
    </xf>
    <xf numFmtId="0" fontId="18" fillId="14" borderId="3" xfId="0" applyFont="1" applyFill="1" applyBorder="1" applyAlignment="1" applyProtection="1">
      <alignment horizontal="center" vertical="center"/>
      <protection hidden="1"/>
    </xf>
    <xf numFmtId="0" fontId="19" fillId="14" borderId="45" xfId="0" applyFont="1" applyFill="1" applyBorder="1" applyAlignment="1" applyProtection="1">
      <alignment horizontal="center" vertical="center" readingOrder="2"/>
      <protection hidden="1"/>
    </xf>
    <xf numFmtId="0" fontId="19" fillId="14" borderId="46" xfId="0" applyFont="1" applyFill="1" applyBorder="1" applyAlignment="1" applyProtection="1">
      <alignment horizontal="center" vertical="center" readingOrder="2"/>
      <protection hidden="1"/>
    </xf>
    <xf numFmtId="0" fontId="19" fillId="14" borderId="41" xfId="0" applyFont="1" applyFill="1" applyBorder="1" applyAlignment="1" applyProtection="1">
      <alignment horizontal="center" vertical="center" readingOrder="2"/>
      <protection hidden="1"/>
    </xf>
    <xf numFmtId="0" fontId="18" fillId="14" borderId="9" xfId="0" applyFont="1" applyFill="1" applyBorder="1" applyAlignment="1" applyProtection="1">
      <alignment horizontal="center" vertical="center"/>
      <protection hidden="1"/>
    </xf>
    <xf numFmtId="0" fontId="21" fillId="14" borderId="47" xfId="0" applyFont="1" applyFill="1" applyBorder="1" applyAlignment="1" applyProtection="1">
      <alignment horizontal="center" vertical="center" wrapText="1"/>
      <protection hidden="1"/>
    </xf>
    <xf numFmtId="0" fontId="21" fillId="14" borderId="12" xfId="0" applyFont="1" applyFill="1" applyBorder="1" applyAlignment="1" applyProtection="1">
      <alignment horizontal="center" vertical="center" wrapText="1"/>
      <protection hidden="1"/>
    </xf>
    <xf numFmtId="0" fontId="18" fillId="15" borderId="30" xfId="0" applyFont="1" applyFill="1" applyBorder="1" applyAlignment="1" applyProtection="1">
      <alignment vertical="center"/>
      <protection hidden="1"/>
    </xf>
    <xf numFmtId="9" fontId="0" fillId="15" borderId="48" xfId="2" applyFont="1" applyFill="1" applyBorder="1" applyAlignment="1" applyProtection="1">
      <alignment horizontal="center" vertical="center"/>
      <protection locked="0"/>
    </xf>
    <xf numFmtId="9" fontId="0" fillId="15" borderId="32" xfId="2" applyFont="1" applyFill="1" applyBorder="1" applyAlignment="1" applyProtection="1">
      <alignment horizontal="center" vertical="center"/>
      <protection locked="0"/>
    </xf>
    <xf numFmtId="0" fontId="18" fillId="11" borderId="13" xfId="0" applyFont="1" applyFill="1" applyBorder="1" applyAlignment="1" applyProtection="1">
      <alignment vertical="center"/>
      <protection hidden="1"/>
    </xf>
    <xf numFmtId="2" fontId="18" fillId="11" borderId="49" xfId="0" applyNumberFormat="1" applyFont="1" applyFill="1" applyBorder="1" applyAlignment="1" applyProtection="1">
      <alignment horizontal="center" vertical="center"/>
      <protection hidden="1"/>
    </xf>
    <xf numFmtId="2" fontId="18" fillId="11" borderId="31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Protection="1">
      <protection hidden="1"/>
    </xf>
    <xf numFmtId="0" fontId="18" fillId="14" borderId="2" xfId="0" applyFont="1" applyFill="1" applyBorder="1" applyAlignment="1" applyProtection="1">
      <alignment horizontal="center"/>
      <protection hidden="1"/>
    </xf>
    <xf numFmtId="0" fontId="18" fillId="14" borderId="15" xfId="0" applyFont="1" applyFill="1" applyBorder="1" applyAlignment="1" applyProtection="1">
      <alignment horizontal="center"/>
      <protection hidden="1"/>
    </xf>
    <xf numFmtId="0" fontId="19" fillId="14" borderId="40" xfId="0" applyFont="1" applyFill="1" applyBorder="1" applyAlignment="1" applyProtection="1">
      <alignment horizontal="center" vertical="center" readingOrder="2"/>
      <protection hidden="1"/>
    </xf>
    <xf numFmtId="0" fontId="18" fillId="14" borderId="24" xfId="0" applyFont="1" applyFill="1" applyBorder="1" applyAlignment="1" applyProtection="1">
      <alignment horizontal="center"/>
      <protection hidden="1"/>
    </xf>
    <xf numFmtId="0" fontId="18" fillId="14" borderId="33" xfId="0" applyFont="1" applyFill="1" applyBorder="1" applyProtection="1">
      <protection hidden="1"/>
    </xf>
    <xf numFmtId="0" fontId="21" fillId="14" borderId="50" xfId="0" applyFont="1" applyFill="1" applyBorder="1" applyAlignment="1" applyProtection="1">
      <alignment horizontal="center" vertical="center" wrapText="1"/>
      <protection hidden="1"/>
    </xf>
    <xf numFmtId="0" fontId="21" fillId="14" borderId="29" xfId="0" applyFont="1" applyFill="1" applyBorder="1" applyAlignment="1" applyProtection="1">
      <alignment horizontal="center" vertical="center" wrapText="1"/>
      <protection hidden="1"/>
    </xf>
    <xf numFmtId="9" fontId="0" fillId="4" borderId="25" xfId="0" applyNumberFormat="1" applyFill="1" applyBorder="1" applyAlignment="1" applyProtection="1">
      <alignment horizontal="center"/>
      <protection hidden="1"/>
    </xf>
    <xf numFmtId="0" fontId="20" fillId="4" borderId="22" xfId="0" applyFont="1" applyFill="1" applyBorder="1" applyProtection="1">
      <protection hidden="1"/>
    </xf>
    <xf numFmtId="2" fontId="20" fillId="4" borderId="47" xfId="0" applyNumberFormat="1" applyFont="1" applyFill="1" applyBorder="1" applyAlignment="1" applyProtection="1">
      <alignment horizontal="center" vertical="center"/>
      <protection hidden="1"/>
    </xf>
    <xf numFmtId="2" fontId="20" fillId="4" borderId="12" xfId="0" applyNumberFormat="1" applyFont="1" applyFill="1" applyBorder="1" applyAlignment="1" applyProtection="1">
      <alignment horizontal="center" vertical="center"/>
      <protection hidden="1"/>
    </xf>
    <xf numFmtId="2" fontId="20" fillId="4" borderId="44" xfId="0" applyNumberFormat="1" applyFont="1" applyFill="1" applyBorder="1" applyAlignment="1" applyProtection="1">
      <alignment horizontal="center" vertical="center"/>
      <protection hidden="1"/>
    </xf>
    <xf numFmtId="2" fontId="20" fillId="4" borderId="22" xfId="0" applyNumberFormat="1" applyFont="1" applyFill="1" applyBorder="1" applyAlignment="1" applyProtection="1">
      <alignment horizontal="center" vertical="center"/>
      <protection hidden="1"/>
    </xf>
    <xf numFmtId="9" fontId="24" fillId="12" borderId="25" xfId="0" applyNumberFormat="1" applyFont="1" applyFill="1" applyBorder="1" applyAlignment="1" applyProtection="1">
      <alignment horizontal="center" vertical="center"/>
      <protection hidden="1"/>
    </xf>
    <xf numFmtId="0" fontId="24" fillId="12" borderId="22" xfId="0" applyFont="1" applyFill="1" applyBorder="1" applyAlignment="1" applyProtection="1">
      <alignment vertical="center"/>
      <protection hidden="1"/>
    </xf>
    <xf numFmtId="2" fontId="24" fillId="12" borderId="47" xfId="0" applyNumberFormat="1" applyFont="1" applyFill="1" applyBorder="1" applyAlignment="1" applyProtection="1">
      <alignment horizontal="center" vertical="center"/>
      <protection hidden="1"/>
    </xf>
    <xf numFmtId="2" fontId="24" fillId="12" borderId="44" xfId="0" applyNumberFormat="1" applyFont="1" applyFill="1" applyBorder="1" applyAlignment="1" applyProtection="1">
      <alignment horizontal="center" vertical="center"/>
      <protection hidden="1"/>
    </xf>
    <xf numFmtId="2" fontId="24" fillId="12" borderId="22" xfId="0" applyNumberFormat="1" applyFont="1" applyFill="1" applyBorder="1" applyAlignment="1" applyProtection="1">
      <alignment horizontal="center" vertical="center"/>
      <protection hidden="1"/>
    </xf>
    <xf numFmtId="0" fontId="18" fillId="10" borderId="23" xfId="0" applyFont="1" applyFill="1" applyBorder="1" applyAlignment="1" applyProtection="1">
      <alignment horizontal="center" vertical="center"/>
      <protection hidden="1"/>
    </xf>
    <xf numFmtId="0" fontId="18" fillId="10" borderId="31" xfId="0" applyFont="1" applyFill="1" applyBorder="1" applyAlignment="1" applyProtection="1">
      <alignment horizontal="center" vertical="center"/>
      <protection hidden="1"/>
    </xf>
    <xf numFmtId="0" fontId="18" fillId="10" borderId="51" xfId="0" applyFont="1" applyFill="1" applyBorder="1" applyAlignment="1" applyProtection="1">
      <alignment horizontal="center" vertical="center"/>
      <protection hidden="1"/>
    </xf>
    <xf numFmtId="0" fontId="18" fillId="10" borderId="35" xfId="0" applyFont="1" applyFill="1" applyBorder="1" applyAlignment="1" applyProtection="1">
      <alignment horizontal="center" vertical="center"/>
      <protection hidden="1"/>
    </xf>
    <xf numFmtId="1" fontId="23" fillId="16" borderId="22" xfId="2" applyNumberFormat="1" applyFont="1" applyFill="1" applyBorder="1" applyAlignment="1" applyProtection="1">
      <alignment horizontal="center" vertical="center" wrapText="1" readingOrder="1"/>
      <protection locked="0" hidden="1"/>
    </xf>
    <xf numFmtId="164" fontId="23" fillId="16" borderId="22" xfId="2" applyNumberFormat="1" applyFont="1" applyFill="1" applyBorder="1" applyAlignment="1" applyProtection="1">
      <alignment horizontal="center" vertical="center" wrapText="1" readingOrder="1"/>
      <protection locked="0" hidden="1"/>
    </xf>
    <xf numFmtId="164" fontId="23" fillId="16" borderId="35" xfId="2" applyNumberFormat="1" applyFont="1" applyFill="1" applyBorder="1" applyAlignment="1" applyProtection="1">
      <alignment horizontal="center" vertical="center" wrapText="1" readingOrder="1"/>
      <protection locked="0" hidden="1"/>
    </xf>
    <xf numFmtId="14" fontId="22" fillId="16" borderId="27" xfId="0" applyNumberFormat="1" applyFont="1" applyFill="1" applyBorder="1" applyAlignment="1" applyProtection="1">
      <alignment horizontal="center" vertical="center" wrapText="1" readingOrder="2"/>
      <protection hidden="1"/>
    </xf>
    <xf numFmtId="0" fontId="22" fillId="16" borderId="11" xfId="0" applyFont="1" applyFill="1" applyBorder="1" applyAlignment="1" applyProtection="1">
      <alignment horizontal="right" vertical="center" wrapText="1" readingOrder="2"/>
      <protection hidden="1"/>
    </xf>
    <xf numFmtId="9" fontId="22" fillId="16" borderId="12" xfId="0" applyNumberFormat="1" applyFont="1" applyFill="1" applyBorder="1" applyAlignment="1" applyProtection="1">
      <alignment horizontal="center" vertical="center" wrapText="1" readingOrder="2"/>
      <protection hidden="1"/>
    </xf>
    <xf numFmtId="14" fontId="22" fillId="16" borderId="26" xfId="0" applyNumberFormat="1" applyFont="1" applyFill="1" applyBorder="1" applyAlignment="1" applyProtection="1">
      <alignment horizontal="center" vertical="center" wrapText="1" readingOrder="2"/>
      <protection hidden="1"/>
    </xf>
    <xf numFmtId="0" fontId="22" fillId="16" borderId="30" xfId="0" applyFont="1" applyFill="1" applyBorder="1" applyAlignment="1" applyProtection="1">
      <alignment horizontal="right" vertical="center" wrapText="1" readingOrder="2"/>
      <protection hidden="1"/>
    </xf>
    <xf numFmtId="9" fontId="22" fillId="16" borderId="32" xfId="0" applyNumberFormat="1" applyFont="1" applyFill="1" applyBorder="1" applyAlignment="1" applyProtection="1">
      <alignment horizontal="center" vertical="center" wrapText="1" readingOrder="2"/>
      <protection hidden="1"/>
    </xf>
    <xf numFmtId="9" fontId="22" fillId="16" borderId="37" xfId="0" applyNumberFormat="1" applyFont="1" applyFill="1" applyBorder="1" applyAlignment="1" applyProtection="1">
      <alignment horizontal="center" vertical="center" wrapText="1" readingOrder="2"/>
      <protection hidden="1"/>
    </xf>
    <xf numFmtId="9" fontId="22" fillId="16" borderId="39" xfId="0" applyNumberFormat="1" applyFont="1" applyFill="1" applyBorder="1" applyAlignment="1" applyProtection="1">
      <alignment horizontal="center" vertical="center" wrapText="1" readingOrder="2"/>
      <protection hidden="1"/>
    </xf>
    <xf numFmtId="0" fontId="22" fillId="16" borderId="13" xfId="0" applyFont="1" applyFill="1" applyBorder="1" applyAlignment="1" applyProtection="1">
      <alignment horizontal="right" vertical="center" wrapText="1" readingOrder="2"/>
      <protection hidden="1"/>
    </xf>
    <xf numFmtId="9" fontId="22" fillId="16" borderId="38" xfId="0" applyNumberFormat="1" applyFont="1" applyFill="1" applyBorder="1" applyAlignment="1" applyProtection="1">
      <alignment horizontal="center" vertical="center" wrapText="1" readingOrder="2"/>
      <protection hidden="1"/>
    </xf>
  </cellXfs>
  <cellStyles count="3">
    <cellStyle name="Normal" xfId="0" builtinId="0"/>
    <cellStyle name="Percent" xfId="2" builtinId="5"/>
    <cellStyle name="היפר-קישור" xfId="1" builtinId="8"/>
  </cellStyles>
  <dxfs count="37"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CCCC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99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E7E8FF"/>
      <color rgb="FFEBFEFF"/>
      <color rgb="FFF2DDFF"/>
      <color rgb="FFF9EFFF"/>
      <color rgb="FFFFEBFD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7"/>
  <sheetViews>
    <sheetView rightToLeft="1" view="pageBreakPreview" zoomScale="90" zoomScaleNormal="90" zoomScaleSheetLayoutView="90" workbookViewId="0"/>
  </sheetViews>
  <sheetFormatPr defaultColWidth="9" defaultRowHeight="15.3" x14ac:dyDescent="0.3"/>
  <cols>
    <col min="1" max="1" width="1.36328125" style="1" customWidth="1"/>
    <col min="2" max="2" width="10.36328125" style="1" customWidth="1"/>
    <col min="3" max="3" width="87.54296875" style="1" customWidth="1"/>
    <col min="4" max="6" width="18.7265625" style="1" customWidth="1"/>
    <col min="7" max="16384" width="9" style="1"/>
  </cols>
  <sheetData>
    <row r="1" spans="2:7" ht="9.85" customHeight="1" thickBot="1" x14ac:dyDescent="0.35">
      <c r="C1" s="6"/>
      <c r="D1" s="5"/>
      <c r="E1" s="5"/>
      <c r="F1" s="5"/>
    </row>
    <row r="2" spans="2:7" ht="15.3" customHeight="1" x14ac:dyDescent="0.3">
      <c r="B2" s="71" t="s">
        <v>35</v>
      </c>
      <c r="C2" s="19" t="s">
        <v>9</v>
      </c>
      <c r="D2" s="20">
        <v>1</v>
      </c>
      <c r="E2" s="20">
        <v>2</v>
      </c>
      <c r="F2" s="20">
        <v>3</v>
      </c>
    </row>
    <row r="3" spans="2:7" ht="15.3" customHeight="1" x14ac:dyDescent="0.3">
      <c r="B3" s="72"/>
      <c r="C3" s="13" t="s">
        <v>0</v>
      </c>
      <c r="D3" s="14"/>
      <c r="E3" s="14"/>
      <c r="F3" s="14"/>
    </row>
    <row r="4" spans="2:7" ht="15.3" customHeight="1" x14ac:dyDescent="0.3">
      <c r="B4" s="72"/>
      <c r="C4" s="13" t="s">
        <v>11</v>
      </c>
      <c r="D4" s="14"/>
      <c r="E4" s="14"/>
      <c r="F4" s="14"/>
    </row>
    <row r="5" spans="2:7" ht="15.3" customHeight="1" x14ac:dyDescent="0.3">
      <c r="B5" s="72"/>
      <c r="C5" s="13" t="s">
        <v>1</v>
      </c>
      <c r="D5" s="15"/>
      <c r="E5" s="15"/>
      <c r="F5" s="15"/>
    </row>
    <row r="6" spans="2:7" ht="15.3" customHeight="1" x14ac:dyDescent="0.3">
      <c r="B6" s="73"/>
      <c r="C6" s="13" t="s">
        <v>2</v>
      </c>
      <c r="D6" s="16"/>
      <c r="E6" s="16"/>
      <c r="F6" s="16"/>
    </row>
    <row r="7" spans="2:7" ht="15.85" thickBot="1" x14ac:dyDescent="0.35">
      <c r="B7" s="74" t="s">
        <v>3</v>
      </c>
      <c r="C7" s="17" t="s">
        <v>10</v>
      </c>
      <c r="D7" s="18"/>
      <c r="E7" s="18"/>
      <c r="F7" s="18"/>
    </row>
    <row r="8" spans="2:7" ht="15.3" customHeight="1" x14ac:dyDescent="0.3">
      <c r="B8" s="21">
        <v>5.0999999999999996</v>
      </c>
      <c r="C8" s="22" t="s">
        <v>4</v>
      </c>
      <c r="D8" s="43"/>
      <c r="E8" s="44"/>
      <c r="F8" s="44"/>
    </row>
    <row r="9" spans="2:7" ht="15.3" customHeight="1" x14ac:dyDescent="0.3">
      <c r="B9" s="75" t="s">
        <v>22</v>
      </c>
      <c r="C9" s="7" t="s">
        <v>36</v>
      </c>
      <c r="D9" s="3"/>
      <c r="E9" s="3"/>
      <c r="F9" s="9"/>
    </row>
    <row r="10" spans="2:7" x14ac:dyDescent="0.3">
      <c r="B10" s="75" t="s">
        <v>23</v>
      </c>
      <c r="C10" s="7" t="s">
        <v>37</v>
      </c>
      <c r="D10" s="3"/>
      <c r="E10" s="3"/>
      <c r="F10" s="9"/>
    </row>
    <row r="11" spans="2:7" x14ac:dyDescent="0.3">
      <c r="B11" s="31" t="s">
        <v>24</v>
      </c>
      <c r="C11" s="37" t="s">
        <v>38</v>
      </c>
      <c r="D11" s="69"/>
      <c r="E11" s="69"/>
      <c r="F11" s="70"/>
    </row>
    <row r="12" spans="2:7" x14ac:dyDescent="0.3">
      <c r="B12" s="36" t="s">
        <v>41</v>
      </c>
      <c r="C12" s="10" t="s">
        <v>39</v>
      </c>
      <c r="D12" s="67"/>
      <c r="E12" s="67"/>
      <c r="F12" s="68"/>
    </row>
    <row r="13" spans="2:7" ht="31.1" thickBot="1" x14ac:dyDescent="0.35">
      <c r="B13" s="32" t="s">
        <v>42</v>
      </c>
      <c r="C13" s="35" t="s">
        <v>40</v>
      </c>
      <c r="D13" s="23"/>
      <c r="E13" s="23"/>
      <c r="F13" s="23"/>
    </row>
    <row r="14" spans="2:7" ht="15.3" customHeight="1" x14ac:dyDescent="0.3">
      <c r="B14" s="11" t="s">
        <v>44</v>
      </c>
      <c r="C14" s="12" t="s">
        <v>43</v>
      </c>
      <c r="D14" s="79"/>
      <c r="E14" s="78"/>
      <c r="F14" s="79"/>
    </row>
    <row r="15" spans="2:7" x14ac:dyDescent="0.3">
      <c r="B15" s="31" t="s">
        <v>25</v>
      </c>
      <c r="C15" s="7" t="s">
        <v>45</v>
      </c>
      <c r="D15" s="80"/>
      <c r="E15" s="82"/>
      <c r="F15" s="69"/>
      <c r="G15" s="8"/>
    </row>
    <row r="16" spans="2:7" ht="61.65" thickBot="1" x14ac:dyDescent="0.35">
      <c r="B16" s="76" t="s">
        <v>26</v>
      </c>
      <c r="C16" s="77" t="s">
        <v>46</v>
      </c>
      <c r="D16" s="81"/>
      <c r="E16" s="83"/>
      <c r="F16" s="23"/>
      <c r="G16" s="8"/>
    </row>
    <row r="21" spans="2:6" x14ac:dyDescent="0.3">
      <c r="C21" s="2"/>
      <c r="D21" s="2"/>
      <c r="E21" s="2"/>
      <c r="F21" s="2"/>
    </row>
    <row r="22" spans="2:6" x14ac:dyDescent="0.3">
      <c r="B22" s="2"/>
      <c r="C22" s="2"/>
      <c r="D22" s="2"/>
      <c r="E22" s="2"/>
      <c r="F22" s="2"/>
    </row>
    <row r="23" spans="2:6" x14ac:dyDescent="0.3">
      <c r="B23" s="2"/>
      <c r="C23" s="2"/>
      <c r="D23" s="2"/>
      <c r="E23" s="2"/>
      <c r="F23" s="2"/>
    </row>
    <row r="24" spans="2:6" x14ac:dyDescent="0.3">
      <c r="B24" s="2"/>
      <c r="C24" s="2"/>
      <c r="D24" s="2"/>
      <c r="E24" s="2"/>
      <c r="F24" s="2"/>
    </row>
    <row r="25" spans="2:6" x14ac:dyDescent="0.3">
      <c r="B25" s="2"/>
      <c r="C25" s="4"/>
      <c r="D25" s="2"/>
      <c r="E25" s="2"/>
      <c r="F25" s="2"/>
    </row>
    <row r="26" spans="2:6" x14ac:dyDescent="0.3">
      <c r="B26" s="2"/>
      <c r="C26" s="2"/>
      <c r="D26" s="2"/>
      <c r="E26" s="2"/>
      <c r="F26" s="2"/>
    </row>
    <row r="27" spans="2:6" x14ac:dyDescent="0.3">
      <c r="B27" s="2"/>
      <c r="C27" s="2"/>
      <c r="D27" s="2"/>
      <c r="E27" s="2"/>
      <c r="F27" s="2"/>
    </row>
    <row r="28" spans="2:6" x14ac:dyDescent="0.3">
      <c r="B28" s="2"/>
      <c r="C28" s="2"/>
      <c r="D28" s="2"/>
      <c r="E28" s="2"/>
      <c r="F28" s="2"/>
    </row>
    <row r="29" spans="2:6" x14ac:dyDescent="0.3">
      <c r="B29" s="2"/>
      <c r="C29" s="2"/>
      <c r="D29" s="2"/>
      <c r="E29" s="2"/>
      <c r="F29" s="2"/>
    </row>
    <row r="30" spans="2:6" x14ac:dyDescent="0.3">
      <c r="B30" s="2"/>
      <c r="C30" s="2"/>
      <c r="D30" s="2"/>
      <c r="E30" s="2"/>
      <c r="F30" s="2"/>
    </row>
    <row r="31" spans="2:6" x14ac:dyDescent="0.3">
      <c r="B31" s="2"/>
      <c r="C31" s="2"/>
      <c r="D31" s="2"/>
      <c r="E31" s="2"/>
      <c r="F31" s="2"/>
    </row>
    <row r="32" spans="2:6" x14ac:dyDescent="0.3">
      <c r="B32" s="2"/>
      <c r="C32" s="2"/>
      <c r="D32" s="2"/>
      <c r="E32" s="2"/>
      <c r="F32" s="2"/>
    </row>
    <row r="33" spans="2:6" x14ac:dyDescent="0.3">
      <c r="B33" s="2"/>
      <c r="C33" s="2"/>
      <c r="D33" s="2"/>
      <c r="E33" s="2"/>
      <c r="F33" s="2"/>
    </row>
    <row r="34" spans="2:6" x14ac:dyDescent="0.3">
      <c r="B34" s="2"/>
      <c r="C34" s="2"/>
      <c r="D34" s="2"/>
      <c r="E34" s="2"/>
      <c r="F34" s="2"/>
    </row>
    <row r="35" spans="2:6" x14ac:dyDescent="0.3">
      <c r="B35" s="2"/>
      <c r="C35" s="2"/>
      <c r="D35" s="2"/>
      <c r="E35" s="2"/>
      <c r="F35" s="2"/>
    </row>
    <row r="36" spans="2:6" x14ac:dyDescent="0.3">
      <c r="B36" s="2"/>
      <c r="C36" s="2"/>
      <c r="D36" s="2"/>
      <c r="E36" s="2"/>
      <c r="F36" s="2"/>
    </row>
    <row r="37" spans="2:6" x14ac:dyDescent="0.3">
      <c r="B37" s="2"/>
      <c r="C37" s="2"/>
      <c r="D37" s="2"/>
      <c r="E37" s="2"/>
      <c r="F37" s="2"/>
    </row>
  </sheetData>
  <mergeCells count="2">
    <mergeCell ref="D8:F8"/>
    <mergeCell ref="B2:B6"/>
  </mergeCells>
  <phoneticPr fontId="7" type="noConversion"/>
  <conditionalFormatting sqref="D8">
    <cfRule type="containsText" dxfId="36" priority="325" operator="containsText" text="ל.ר.">
      <formula>NOT(ISERROR(SEARCH("ל.ר.",D8)))</formula>
    </cfRule>
    <cfRule type="containsText" dxfId="35" priority="326" operator="containsText" text="$">
      <formula>NOT(ISERROR(SEARCH("$",D8)))</formula>
    </cfRule>
    <cfRule type="containsText" dxfId="34" priority="327" operator="containsText" text="X">
      <formula>NOT(ISERROR(SEARCH("X",D8)))</formula>
    </cfRule>
    <cfRule type="containsText" dxfId="33" priority="328" operator="containsText" text="V">
      <formula>NOT(ISERROR(SEARCH("V",D8)))</formula>
    </cfRule>
  </conditionalFormatting>
  <conditionalFormatting sqref="D14">
    <cfRule type="containsText" dxfId="32" priority="301" operator="containsText" text="ל.ר.">
      <formula>NOT(ISERROR(SEARCH("ל.ר.",D14)))</formula>
    </cfRule>
    <cfRule type="containsText" dxfId="31" priority="302" operator="containsText" text="$">
      <formula>NOT(ISERROR(SEARCH("$",D14)))</formula>
    </cfRule>
    <cfRule type="containsText" dxfId="30" priority="303" operator="containsText" text="X">
      <formula>NOT(ISERROR(SEARCH("X",D14)))</formula>
    </cfRule>
    <cfRule type="containsText" dxfId="29" priority="304" operator="containsText" text="V">
      <formula>NOT(ISERROR(SEARCH("V",D14)))</formula>
    </cfRule>
    <cfRule type="notContainsBlanks" dxfId="28" priority="330">
      <formula>LEN(TRIM(D14))&gt;0</formula>
    </cfRule>
  </conditionalFormatting>
  <conditionalFormatting sqref="D9:F13">
    <cfRule type="containsText" dxfId="13" priority="253" operator="containsText" text="V">
      <formula>NOT(ISERROR(SEARCH("V",D9)))</formula>
    </cfRule>
    <cfRule type="expression" dxfId="12" priority="254">
      <formula>D9="ל.ר."</formula>
    </cfRule>
    <cfRule type="containsText" dxfId="11" priority="255" operator="containsText" text="X">
      <formula>NOT(ISERROR(SEARCH("X",D9)))</formula>
    </cfRule>
    <cfRule type="notContainsBlanks" dxfId="10" priority="256">
      <formula>LEN(TRIM(D9))&gt;0</formula>
    </cfRule>
  </conditionalFormatting>
  <conditionalFormatting sqref="D15:F16">
    <cfRule type="containsText" dxfId="5" priority="1" operator="containsText" text="V">
      <formula>NOT(ISERROR(SEARCH("V",D15)))</formula>
    </cfRule>
    <cfRule type="expression" dxfId="4" priority="2">
      <formula>D15="ל.ר."</formula>
    </cfRule>
    <cfRule type="containsText" dxfId="3" priority="3" operator="containsText" text="X">
      <formula>NOT(ISERROR(SEARCH("X",D15)))</formula>
    </cfRule>
    <cfRule type="notContainsBlanks" dxfId="2" priority="4">
      <formula>LEN(TRIM(D15))&gt;0</formula>
    </cfRule>
  </conditionalFormatting>
  <dataValidations count="1">
    <dataValidation allowBlank="1" showInputMessage="1" sqref="E9:F13 E15:F16 D8:D16" xr:uid="{00000000-0002-0000-0000-000000000000}"/>
  </dataValidations>
  <pageMargins left="0.7" right="0.7" top="0.75" bottom="0.75" header="0.3" footer="0.3"/>
  <pageSetup paperSize="9" scale="45" orientation="portrait" r:id="rId1"/>
  <ignoredErrors>
    <ignoredError sqref="B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D4F9-8024-49E4-85FE-BA5CD891E878}">
  <dimension ref="B1:J18"/>
  <sheetViews>
    <sheetView rightToLeft="1" tabSelected="1" zoomScale="80" zoomScaleNormal="80" workbookViewId="0"/>
  </sheetViews>
  <sheetFormatPr defaultRowHeight="13.65" x14ac:dyDescent="0.25"/>
  <cols>
    <col min="1" max="1" width="1.90625" customWidth="1"/>
    <col min="2" max="2" width="11.1796875" customWidth="1"/>
    <col min="3" max="3" width="73.54296875" customWidth="1"/>
    <col min="4" max="4" width="10.36328125" customWidth="1"/>
    <col min="5" max="5" width="17.54296875" customWidth="1"/>
    <col min="6" max="6" width="6" customWidth="1"/>
    <col min="7" max="7" width="17.54296875" customWidth="1"/>
    <col min="8" max="8" width="6" customWidth="1"/>
    <col min="9" max="9" width="17.54296875" customWidth="1"/>
    <col min="10" max="10" width="6" customWidth="1"/>
  </cols>
  <sheetData>
    <row r="1" spans="2:10" ht="11.45" customHeight="1" thickBot="1" x14ac:dyDescent="0.3"/>
    <row r="2" spans="2:10" ht="18" x14ac:dyDescent="0.25">
      <c r="B2" s="47" t="s">
        <v>3</v>
      </c>
      <c r="C2" s="49" t="s">
        <v>12</v>
      </c>
      <c r="D2" s="51" t="s">
        <v>13</v>
      </c>
      <c r="E2" s="53">
        <v>1</v>
      </c>
      <c r="F2" s="54"/>
      <c r="G2" s="53">
        <v>2</v>
      </c>
      <c r="H2" s="54"/>
      <c r="I2" s="53">
        <v>3</v>
      </c>
      <c r="J2" s="54"/>
    </row>
    <row r="3" spans="2:10" x14ac:dyDescent="0.25">
      <c r="B3" s="48"/>
      <c r="C3" s="50"/>
      <c r="D3" s="52"/>
      <c r="E3" s="45">
        <f>'תנאי סף'!D3</f>
        <v>0</v>
      </c>
      <c r="F3" s="46"/>
      <c r="G3" s="45">
        <f>'תנאי סף'!E3</f>
        <v>0</v>
      </c>
      <c r="H3" s="46"/>
      <c r="I3" s="45">
        <f>'תנאי סף'!F3</f>
        <v>0</v>
      </c>
      <c r="J3" s="46"/>
    </row>
    <row r="4" spans="2:10" ht="15.85" thickBot="1" x14ac:dyDescent="0.3">
      <c r="B4" s="48"/>
      <c r="C4" s="84"/>
      <c r="D4" s="52"/>
      <c r="E4" s="26" t="s">
        <v>21</v>
      </c>
      <c r="F4" s="27" t="s">
        <v>5</v>
      </c>
      <c r="G4" s="26" t="s">
        <v>21</v>
      </c>
      <c r="H4" s="27" t="s">
        <v>5</v>
      </c>
      <c r="I4" s="26" t="s">
        <v>21</v>
      </c>
      <c r="J4" s="27" t="s">
        <v>5</v>
      </c>
    </row>
    <row r="5" spans="2:10" ht="48.55" x14ac:dyDescent="0.25">
      <c r="B5" s="38" t="s">
        <v>27</v>
      </c>
      <c r="C5" s="41" t="s">
        <v>47</v>
      </c>
      <c r="D5" s="40">
        <v>0.1</v>
      </c>
      <c r="E5" s="85"/>
      <c r="F5" s="86"/>
      <c r="G5" s="85"/>
      <c r="H5" s="86"/>
      <c r="I5" s="85"/>
      <c r="J5" s="86"/>
    </row>
    <row r="6" spans="2:10" ht="33.299999999999997" x14ac:dyDescent="0.25">
      <c r="B6" s="93" t="s">
        <v>28</v>
      </c>
      <c r="C6" s="94" t="s">
        <v>53</v>
      </c>
      <c r="D6" s="95">
        <v>0.25</v>
      </c>
      <c r="E6" s="33"/>
      <c r="F6" s="136">
        <f>MAX(MIN(E6*5-15,25),0)</f>
        <v>0</v>
      </c>
      <c r="G6" s="33"/>
      <c r="H6" s="136">
        <f>MAX(MIN(G6*5-15,25),0)</f>
        <v>0</v>
      </c>
      <c r="I6" s="33"/>
      <c r="J6" s="136">
        <f>MAX(MIN(I6*5-15,25),0)</f>
        <v>0</v>
      </c>
    </row>
    <row r="7" spans="2:10" ht="18" x14ac:dyDescent="0.25">
      <c r="B7" s="88" t="s">
        <v>29</v>
      </c>
      <c r="C7" s="89" t="s">
        <v>48</v>
      </c>
      <c r="D7" s="90">
        <v>0.3</v>
      </c>
      <c r="E7" s="91">
        <f>SUM(F8:F10)</f>
        <v>0</v>
      </c>
      <c r="F7" s="92"/>
      <c r="G7" s="91">
        <f>SUM(H8:H10)</f>
        <v>0</v>
      </c>
      <c r="H7" s="92"/>
      <c r="I7" s="91">
        <f>SUM(J8:J10)</f>
        <v>0</v>
      </c>
      <c r="J7" s="92"/>
    </row>
    <row r="8" spans="2:10" ht="15.3" x14ac:dyDescent="0.25">
      <c r="B8" s="139" t="s">
        <v>30</v>
      </c>
      <c r="C8" s="140" t="s">
        <v>50</v>
      </c>
      <c r="D8" s="141">
        <v>0.1</v>
      </c>
      <c r="E8" s="34"/>
      <c r="F8" s="136">
        <f>MIN(E8*5,10)</f>
        <v>0</v>
      </c>
      <c r="G8" s="34"/>
      <c r="H8" s="136">
        <f>MIN(G8*5,10)</f>
        <v>0</v>
      </c>
      <c r="I8" s="34"/>
      <c r="J8" s="136">
        <f>MIN(I8*5,10)</f>
        <v>0</v>
      </c>
    </row>
    <row r="9" spans="2:10" ht="15.3" x14ac:dyDescent="0.25">
      <c r="B9" s="142" t="s">
        <v>31</v>
      </c>
      <c r="C9" s="143" t="s">
        <v>51</v>
      </c>
      <c r="D9" s="144">
        <v>0.1</v>
      </c>
      <c r="E9" s="34"/>
      <c r="F9" s="136">
        <f>MIN(E9*2.5,10)</f>
        <v>0</v>
      </c>
      <c r="G9" s="34"/>
      <c r="H9" s="136">
        <f>MIN(G9*2.5,10)</f>
        <v>0</v>
      </c>
      <c r="I9" s="34"/>
      <c r="J9" s="136">
        <f>MIN(I9*2.5,10)</f>
        <v>0</v>
      </c>
    </row>
    <row r="10" spans="2:10" ht="15.3" x14ac:dyDescent="0.25">
      <c r="B10" s="142" t="s">
        <v>49</v>
      </c>
      <c r="C10" s="143" t="s">
        <v>52</v>
      </c>
      <c r="D10" s="144">
        <v>0.1</v>
      </c>
      <c r="E10" s="34"/>
      <c r="F10" s="136">
        <f>MIN(E10*3.333,10)</f>
        <v>0</v>
      </c>
      <c r="G10" s="34"/>
      <c r="H10" s="136">
        <f>MIN(G10*3.333,10)</f>
        <v>0</v>
      </c>
      <c r="I10" s="34"/>
      <c r="J10" s="136">
        <f>MIN(I10*3.333,10)</f>
        <v>0</v>
      </c>
    </row>
    <row r="11" spans="2:10" ht="33.85" thickBot="1" x14ac:dyDescent="0.3">
      <c r="B11" s="87" t="s">
        <v>32</v>
      </c>
      <c r="C11" s="98" t="s">
        <v>54</v>
      </c>
      <c r="D11" s="99">
        <v>0.15</v>
      </c>
      <c r="E11" s="34"/>
      <c r="F11" s="136">
        <f>MIN(E11*3,15)</f>
        <v>0</v>
      </c>
      <c r="G11" s="34"/>
      <c r="H11" s="136">
        <f>MIN(G11*3,15)</f>
        <v>0</v>
      </c>
      <c r="I11" s="34"/>
      <c r="J11" s="136">
        <f>MIN(I11*3,15)</f>
        <v>0</v>
      </c>
    </row>
    <row r="12" spans="2:10" ht="18" x14ac:dyDescent="0.25">
      <c r="B12" s="58" t="s">
        <v>33</v>
      </c>
      <c r="C12" s="39" t="s">
        <v>34</v>
      </c>
      <c r="D12" s="42">
        <v>0.2</v>
      </c>
      <c r="E12" s="61">
        <f>SUM(F13:F16)*10*$D$12</f>
        <v>0</v>
      </c>
      <c r="F12" s="62"/>
      <c r="G12" s="61">
        <f t="shared" ref="G12:J12" si="0">SUM(H13:H16)*10*$D$12</f>
        <v>0</v>
      </c>
      <c r="H12" s="62"/>
      <c r="I12" s="61">
        <f t="shared" ref="I12:J12" si="1">SUM(J13:J16)*10*$D$12</f>
        <v>0</v>
      </c>
      <c r="J12" s="62"/>
    </row>
    <row r="13" spans="2:10" ht="15.3" x14ac:dyDescent="0.25">
      <c r="B13" s="59"/>
      <c r="C13" s="140" t="s">
        <v>55</v>
      </c>
      <c r="D13" s="145">
        <v>0.2</v>
      </c>
      <c r="E13" s="96"/>
      <c r="F13" s="137">
        <f>E13*$D13</f>
        <v>0</v>
      </c>
      <c r="G13" s="96"/>
      <c r="H13" s="137">
        <f>G13*$D13</f>
        <v>0</v>
      </c>
      <c r="I13" s="96"/>
      <c r="J13" s="137">
        <f>I13*$D13</f>
        <v>0</v>
      </c>
    </row>
    <row r="14" spans="2:10" ht="15.3" x14ac:dyDescent="0.25">
      <c r="B14" s="59"/>
      <c r="C14" s="140" t="s">
        <v>56</v>
      </c>
      <c r="D14" s="145">
        <v>0.3</v>
      </c>
      <c r="E14" s="96"/>
      <c r="F14" s="137">
        <f t="shared" ref="F14:H16" si="2">E14*$D14</f>
        <v>0</v>
      </c>
      <c r="G14" s="96"/>
      <c r="H14" s="137">
        <f t="shared" si="2"/>
        <v>0</v>
      </c>
      <c r="I14" s="96"/>
      <c r="J14" s="137">
        <f t="shared" ref="J14" si="3">I14*$D14</f>
        <v>0</v>
      </c>
    </row>
    <row r="15" spans="2:10" ht="15.3" x14ac:dyDescent="0.25">
      <c r="B15" s="59"/>
      <c r="C15" s="143" t="s">
        <v>57</v>
      </c>
      <c r="D15" s="146">
        <v>0.3</v>
      </c>
      <c r="E15" s="96"/>
      <c r="F15" s="137">
        <f t="shared" si="2"/>
        <v>0</v>
      </c>
      <c r="G15" s="96"/>
      <c r="H15" s="137">
        <f t="shared" si="2"/>
        <v>0</v>
      </c>
      <c r="I15" s="96"/>
      <c r="J15" s="137">
        <f t="shared" ref="J15" si="4">I15*$D15</f>
        <v>0</v>
      </c>
    </row>
    <row r="16" spans="2:10" ht="15.85" thickBot="1" x14ac:dyDescent="0.3">
      <c r="B16" s="60"/>
      <c r="C16" s="147" t="s">
        <v>58</v>
      </c>
      <c r="D16" s="148">
        <v>0.2</v>
      </c>
      <c r="E16" s="97"/>
      <c r="F16" s="138">
        <f t="shared" si="2"/>
        <v>0</v>
      </c>
      <c r="G16" s="97"/>
      <c r="H16" s="138">
        <f t="shared" si="2"/>
        <v>0</v>
      </c>
      <c r="I16" s="97"/>
      <c r="J16" s="138">
        <f t="shared" ref="J16" si="5">I16*$D16</f>
        <v>0</v>
      </c>
    </row>
    <row r="17" spans="2:10" ht="25.1" customHeight="1" thickBot="1" x14ac:dyDescent="0.3">
      <c r="B17" s="63" t="s">
        <v>14</v>
      </c>
      <c r="C17" s="64"/>
      <c r="D17" s="24">
        <f>SUM(D5,D6,D7,D11,D12)</f>
        <v>1</v>
      </c>
      <c r="E17" s="65">
        <f>SUM(F5,F6,E7,F11,E12)</f>
        <v>0</v>
      </c>
      <c r="F17" s="66"/>
      <c r="G17" s="65">
        <f t="shared" ref="G17:J17" si="6">SUM(H5,H6,G7,H11,G12)</f>
        <v>0</v>
      </c>
      <c r="H17" s="66"/>
      <c r="I17" s="65">
        <f t="shared" ref="I17:J17" si="7">SUM(J5,J6,I7,J11,I12)</f>
        <v>0</v>
      </c>
      <c r="J17" s="66"/>
    </row>
    <row r="18" spans="2:10" ht="20.2" customHeight="1" thickBot="1" x14ac:dyDescent="0.3">
      <c r="B18" s="55" t="s">
        <v>15</v>
      </c>
      <c r="C18" s="56"/>
      <c r="D18" s="25">
        <v>65</v>
      </c>
      <c r="E18" s="57" t="str">
        <f>IF(E17&gt;=$D$18,"V","X")</f>
        <v>X</v>
      </c>
      <c r="F18" s="57"/>
      <c r="G18" s="57" t="str">
        <f>IF(G17&gt;=$D$18,"V","X")</f>
        <v>X</v>
      </c>
      <c r="H18" s="57"/>
      <c r="I18" s="57" t="str">
        <f>IF(I17&gt;=$D$18,"V","X")</f>
        <v>X</v>
      </c>
      <c r="J18" s="57"/>
    </row>
  </sheetData>
  <mergeCells count="24">
    <mergeCell ref="I7:J7"/>
    <mergeCell ref="E7:F7"/>
    <mergeCell ref="G7:H7"/>
    <mergeCell ref="B18:C18"/>
    <mergeCell ref="E18:F18"/>
    <mergeCell ref="G18:H18"/>
    <mergeCell ref="I18:J18"/>
    <mergeCell ref="B12:B16"/>
    <mergeCell ref="E12:F12"/>
    <mergeCell ref="G12:H12"/>
    <mergeCell ref="I12:J12"/>
    <mergeCell ref="B17:C17"/>
    <mergeCell ref="E17:F17"/>
    <mergeCell ref="G17:H17"/>
    <mergeCell ref="I17:J17"/>
    <mergeCell ref="E3:F3"/>
    <mergeCell ref="G3:H3"/>
    <mergeCell ref="I3:J3"/>
    <mergeCell ref="B2:B4"/>
    <mergeCell ref="C2:C4"/>
    <mergeCell ref="D2:D4"/>
    <mergeCell ref="E2:F2"/>
    <mergeCell ref="G2:H2"/>
    <mergeCell ref="I2:J2"/>
  </mergeCells>
  <conditionalFormatting sqref="E18:J18">
    <cfRule type="expression" dxfId="1" priority="1">
      <formula>E18="X"</formula>
    </cfRule>
    <cfRule type="expression" dxfId="0" priority="2">
      <formula>E18="V"</formula>
    </cfRule>
  </conditionalFormatting>
  <pageMargins left="0.7" right="0.7" top="0.75" bottom="0.75" header="0.3" footer="0.3"/>
  <pageSetup orientation="portrait" r:id="rId1"/>
  <ignoredErrors>
    <ignoredError sqref="F6 H6 J6 F8:F11 H8:H11 J8:J11 J13:J16 H13:H16 F13:F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D149-F3BE-40E7-9D05-BEC087712260}">
  <dimension ref="A1:F19"/>
  <sheetViews>
    <sheetView rightToLeft="1" zoomScaleNormal="100" workbookViewId="0"/>
  </sheetViews>
  <sheetFormatPr defaultRowHeight="13.65" x14ac:dyDescent="0.25"/>
  <cols>
    <col min="1" max="1" width="4.7265625" customWidth="1"/>
    <col min="2" max="2" width="9" customWidth="1"/>
    <col min="3" max="3" width="20.7265625" customWidth="1"/>
    <col min="4" max="6" width="12.6328125" customWidth="1"/>
  </cols>
  <sheetData>
    <row r="1" spans="1:6" x14ac:dyDescent="0.25">
      <c r="A1" s="30">
        <v>1.17</v>
      </c>
    </row>
    <row r="2" spans="1:6" ht="14.2" thickBot="1" x14ac:dyDescent="0.3">
      <c r="A2" s="28">
        <v>1.17</v>
      </c>
      <c r="B2" s="29"/>
      <c r="C2" s="29"/>
      <c r="D2" s="29"/>
      <c r="E2" s="29"/>
      <c r="F2" s="29"/>
    </row>
    <row r="3" spans="1:6" ht="14.2" x14ac:dyDescent="0.25">
      <c r="A3" s="28"/>
      <c r="B3" s="29"/>
      <c r="C3" s="100" t="s">
        <v>59</v>
      </c>
      <c r="D3" s="101">
        <v>1</v>
      </c>
      <c r="E3" s="102">
        <v>2</v>
      </c>
      <c r="F3" s="103">
        <v>3</v>
      </c>
    </row>
    <row r="4" spans="1:6" ht="13.65" customHeight="1" x14ac:dyDescent="0.25">
      <c r="A4" s="29"/>
      <c r="B4" s="29"/>
      <c r="C4" s="104"/>
      <c r="D4" s="105">
        <f>'תנאי סף'!D3</f>
        <v>0</v>
      </c>
      <c r="E4" s="105">
        <f>'תנאי סף'!E3</f>
        <v>0</v>
      </c>
      <c r="F4" s="106">
        <f>'תנאי סף'!F3</f>
        <v>0</v>
      </c>
    </row>
    <row r="5" spans="1:6" ht="14.2" x14ac:dyDescent="0.25">
      <c r="A5" s="29"/>
      <c r="B5" s="29"/>
      <c r="C5" s="107" t="s">
        <v>60</v>
      </c>
      <c r="D5" s="108"/>
      <c r="E5" s="108"/>
      <c r="F5" s="109"/>
    </row>
    <row r="6" spans="1:6" ht="14.75" thickBot="1" x14ac:dyDescent="0.3">
      <c r="A6" s="29"/>
      <c r="B6" s="29"/>
      <c r="C6" s="110" t="s">
        <v>16</v>
      </c>
      <c r="D6" s="111">
        <f>IFERROR((1-MAX($D$5:$F$5))/(1-D5)*100,0)</f>
        <v>100</v>
      </c>
      <c r="E6" s="111">
        <f t="shared" ref="E6:F6" si="0">IFERROR((1-MAX($D$5:$F$5))/(1-E5)*100,0)</f>
        <v>100</v>
      </c>
      <c r="F6" s="112">
        <f t="shared" si="0"/>
        <v>100</v>
      </c>
    </row>
    <row r="7" spans="1:6" x14ac:dyDescent="0.25">
      <c r="A7" s="29"/>
      <c r="B7" s="29"/>
      <c r="C7" s="29"/>
      <c r="D7" s="29"/>
      <c r="E7" s="29"/>
      <c r="F7" s="29"/>
    </row>
    <row r="8" spans="1:6" x14ac:dyDescent="0.25">
      <c r="A8" s="29"/>
      <c r="B8" s="29"/>
      <c r="C8" s="29"/>
      <c r="D8" s="29"/>
      <c r="E8" s="29"/>
      <c r="F8" s="29"/>
    </row>
    <row r="9" spans="1:6" x14ac:dyDescent="0.25">
      <c r="A9" s="29"/>
      <c r="B9" s="113"/>
      <c r="C9" s="113"/>
      <c r="D9" s="113"/>
      <c r="E9" s="29"/>
      <c r="F9" s="29"/>
    </row>
    <row r="10" spans="1:6" x14ac:dyDescent="0.25">
      <c r="A10" s="29"/>
      <c r="B10" s="29"/>
      <c r="C10" s="29"/>
      <c r="D10" s="29"/>
      <c r="E10" s="29"/>
      <c r="F10" s="29"/>
    </row>
    <row r="11" spans="1:6" ht="14.2" thickBot="1" x14ac:dyDescent="0.3">
      <c r="A11" s="29"/>
      <c r="B11" s="29"/>
      <c r="C11" s="29"/>
      <c r="D11" s="29"/>
      <c r="E11" s="29"/>
      <c r="F11" s="29"/>
    </row>
    <row r="12" spans="1:6" ht="14.2" x14ac:dyDescent="0.3">
      <c r="A12" s="29"/>
      <c r="B12" s="114" t="s">
        <v>17</v>
      </c>
      <c r="C12" s="115"/>
      <c r="D12" s="116">
        <v>1</v>
      </c>
      <c r="E12" s="102">
        <v>2</v>
      </c>
      <c r="F12" s="103">
        <v>3</v>
      </c>
    </row>
    <row r="13" spans="1:6" ht="14.2" x14ac:dyDescent="0.3">
      <c r="A13" s="29"/>
      <c r="B13" s="117" t="s">
        <v>18</v>
      </c>
      <c r="C13" s="118" t="s">
        <v>19</v>
      </c>
      <c r="D13" s="119">
        <f>D4</f>
        <v>0</v>
      </c>
      <c r="E13" s="119">
        <f>E4</f>
        <v>0</v>
      </c>
      <c r="F13" s="120">
        <f>F4</f>
        <v>0</v>
      </c>
    </row>
    <row r="14" spans="1:6" x14ac:dyDescent="0.25">
      <c r="A14" s="29"/>
      <c r="B14" s="121">
        <v>0.6</v>
      </c>
      <c r="C14" s="122" t="s">
        <v>6</v>
      </c>
      <c r="D14" s="123">
        <f>איכות!E17</f>
        <v>0</v>
      </c>
      <c r="E14" s="123">
        <f>איכות!G17</f>
        <v>0</v>
      </c>
      <c r="F14" s="124">
        <f>איכות!I17</f>
        <v>0</v>
      </c>
    </row>
    <row r="15" spans="1:6" x14ac:dyDescent="0.25">
      <c r="A15" s="29"/>
      <c r="B15" s="121">
        <v>0.4</v>
      </c>
      <c r="C15" s="122" t="s">
        <v>7</v>
      </c>
      <c r="D15" s="123">
        <f>D6</f>
        <v>100</v>
      </c>
      <c r="E15" s="125">
        <f t="shared" ref="E15:F15" si="1">E6</f>
        <v>100</v>
      </c>
      <c r="F15" s="126">
        <f t="shared" si="1"/>
        <v>100</v>
      </c>
    </row>
    <row r="16" spans="1:6" ht="14.2" x14ac:dyDescent="0.25">
      <c r="A16" s="29"/>
      <c r="B16" s="127">
        <f>SUM(B14:B15)</f>
        <v>1</v>
      </c>
      <c r="C16" s="128" t="s">
        <v>8</v>
      </c>
      <c r="D16" s="129">
        <f>SUMPRODUCT($B14:$B15,D14:D15)</f>
        <v>40</v>
      </c>
      <c r="E16" s="130">
        <f t="shared" ref="E16:F16" si="2">SUMPRODUCT($B14:$B15,E14:E15)</f>
        <v>40</v>
      </c>
      <c r="F16" s="131">
        <f t="shared" si="2"/>
        <v>40</v>
      </c>
    </row>
    <row r="17" spans="1:6" ht="14.75" thickBot="1" x14ac:dyDescent="0.3">
      <c r="A17" s="29"/>
      <c r="B17" s="132" t="s">
        <v>20</v>
      </c>
      <c r="C17" s="133"/>
      <c r="D17" s="134">
        <f>RANK(D16,$D$16:$F$16,0)</f>
        <v>1</v>
      </c>
      <c r="E17" s="134">
        <f t="shared" ref="E17:F17" si="3">RANK(E16,$D$16:$F$16,0)</f>
        <v>1</v>
      </c>
      <c r="F17" s="135">
        <f t="shared" si="3"/>
        <v>1</v>
      </c>
    </row>
    <row r="19" spans="1:6" ht="14.2" customHeight="1" x14ac:dyDescent="0.25"/>
  </sheetData>
  <mergeCells count="3">
    <mergeCell ref="C3:C4"/>
    <mergeCell ref="B12:C12"/>
    <mergeCell ref="B17:C17"/>
  </mergeCells>
  <pageMargins left="0.7" right="0.7" top="0.75" bottom="0.75" header="0.3" footer="0.3"/>
  <ignoredErrors>
    <ignoredError sqref="D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3</vt:i4>
      </vt:variant>
    </vt:vector>
  </HeadingPairs>
  <TitlesOfParts>
    <vt:vector size="6" baseType="lpstr">
      <vt:lpstr>תנאי סף</vt:lpstr>
      <vt:lpstr>איכות</vt:lpstr>
      <vt:lpstr>מחיר וסיכום</vt:lpstr>
      <vt:lpstr>'תנאי סף'!_Ref370930661</vt:lpstr>
      <vt:lpstr>'תנאי סף'!_Ref397199965</vt:lpstr>
      <vt:lpstr>'תנאי סף'!WPrint_Area_W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Turgeman</dc:creator>
  <cp:lastModifiedBy>שלומי תורג'מן</cp:lastModifiedBy>
  <dcterms:created xsi:type="dcterms:W3CDTF">2014-12-29T12:32:12Z</dcterms:created>
  <dcterms:modified xsi:type="dcterms:W3CDTF">2024-07-30T13:06:41Z</dcterms:modified>
</cp:coreProperties>
</file>